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55" windowWidth="11340" windowHeight="5835" activeTab="0"/>
  </bookViews>
  <sheets>
    <sheet name="Fahrzeugkalkulation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<sst xmlns="http://schemas.openxmlformats.org/spreadsheetml/2006/main" count="41" uniqueCount="37">
  <si>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Neupreis</t>
  </si>
  <si>
    <t>Rabatt/Nachlaß</t>
  </si>
  <si>
    <t>bez. Preis</t>
  </si>
  <si>
    <t>Lebensdauer</t>
  </si>
  <si>
    <t>km/Jahr</t>
  </si>
  <si>
    <t>Gesamt km</t>
  </si>
  <si>
    <t>Wartung + Verschleißteile</t>
  </si>
  <si>
    <t>Jahr</t>
  </si>
  <si>
    <r>
      <t xml:space="preserve">Reparaturen </t>
    </r>
    <r>
      <rPr>
        <sz val="10"/>
        <rFont val="Arial"/>
        <family val="0"/>
      </rPr>
      <t xml:space="preserve">
</t>
    </r>
    <r>
      <rPr>
        <sz val="6"/>
        <rFont val="Arial"/>
        <family val="2"/>
      </rPr>
      <t>(ohne Verschleißteile)</t>
    </r>
  </si>
  <si>
    <t>Gesmtkosten pro Jahr</t>
  </si>
  <si>
    <t>Listenpreis</t>
  </si>
  <si>
    <t>meist 10 bis 20 %</t>
  </si>
  <si>
    <t>wirtschaftlich meist max. 15 Jahre</t>
  </si>
  <si>
    <r>
      <t xml:space="preserve">Richtwert: 10.000 bis 15.000 km/Jahr </t>
    </r>
    <r>
      <rPr>
        <i/>
        <vertAlign val="superscript"/>
        <sz val="10"/>
        <rFont val="Arial"/>
        <family val="2"/>
      </rPr>
      <t>1)</t>
    </r>
  </si>
  <si>
    <r>
      <t xml:space="preserve">Reparaturen 
</t>
    </r>
    <r>
      <rPr>
        <b/>
        <sz val="8"/>
        <rFont val="Arial"/>
        <family val="2"/>
      </rPr>
      <t>(ohne Verschleißteile)</t>
    </r>
  </si>
  <si>
    <t>Kraftstoffkosten</t>
  </si>
  <si>
    <t>TÜV und AU</t>
  </si>
  <si>
    <r>
      <t xml:space="preserve">Wertverlust </t>
    </r>
    <r>
      <rPr>
        <b/>
        <sz val="8"/>
        <rFont val="Arial"/>
        <family val="2"/>
      </rPr>
      <t>in % vom Kaufpreis</t>
    </r>
  </si>
  <si>
    <t>Wertverlust
in €</t>
  </si>
  <si>
    <t>Summe</t>
  </si>
  <si>
    <t>Annahme: 20% vom Neupreis. Nicht-Verschleißteile sind z.B. Auspuff, Lichtmaschine, Einspritzanlage, Zylinderkopfdichtung, Aufhängungsgummis, Kühler, Schläuche und Leitungen, Inneneinrichtungsteile wie Sitze etc.</t>
  </si>
  <si>
    <t>Versicherung</t>
  </si>
  <si>
    <t>Steuer</t>
  </si>
  <si>
    <t>Fahrzeug-wert</t>
  </si>
  <si>
    <t xml:space="preserve"> -- </t>
  </si>
  <si>
    <r>
      <t>1)</t>
    </r>
    <r>
      <rPr>
        <sz val="10"/>
        <rFont val="Arial"/>
        <family val="0"/>
      </rPr>
      <t xml:space="preserve"> </t>
    </r>
    <r>
      <rPr>
        <sz val="9"/>
        <rFont val="Arial"/>
        <family val="2"/>
      </rPr>
      <t>2005 waren es durchschnittlich 12.660 Kilometer, http://www.autobild.de/artikel/studie-zur-fahrleistung-der-deutschen_56913.html am 13.05.2010, 15:05 Uhr</t>
    </r>
  </si>
  <si>
    <t>Wartung, TÜV und AU</t>
  </si>
  <si>
    <t>Versicherung und Steuer</t>
  </si>
  <si>
    <t>Kraftstoff-kosten</t>
  </si>
  <si>
    <t>Kraftst.-verbrauch</t>
  </si>
  <si>
    <t>Daraus ergibt sich ein Kilometerpreis von:</t>
  </si>
  <si>
    <t>Kilometerkosten</t>
  </si>
  <si>
    <t>Sinnvolle Annahme: im Schnitt 250 € pro Jahr; bei 15 Jahren Gesamtlebensdauer insgesamt 14 mal</t>
  </si>
  <si>
    <t>Jährlicher Betrag für Wartung und Verschleißteile</t>
  </si>
  <si>
    <t>Prozentsatz von Neupreis für Reparaturen 
(ohne Verschleißteile)</t>
  </si>
  <si>
    <t>Erstmalig nach drei Jahren, danach alle 2 Jahre. Die letzte Untersuchung mit 15 Jahren findet nicht statt.Ansatz: 110 Euro pro Untersuchung</t>
  </si>
  <si>
    <t>Betrag für HU (TÜV) und AU pro Untersuchung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</si>
</sst>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"/>
    <numFmt numFmtId="173" formatCode="0.00\ &quot;l&quot;"/>
    <numFmt numFmtId="174" formatCode="#,##0_ ;[Red]\-#,##0\ "/>
    <numFmt numFmtId="175" formatCode="#,##0.00\ &quot;€&quot;"/>
    <numFmt numFmtId="176" formatCode="0\ &quot;Jahre&quot;"/>
    <numFmt numFmtId="177" formatCode="0000000"/>
    <numFmt numFmtId="178" formatCode="0.00\ &quot;€cent/km&quot;"/>
    <numFmt numFmtId="179" formatCode="#,##0\ &quot;€/Jahr&quot;"/>
    <numFmt numFmtId="180" formatCode="0.0\ &quot;l&quot;"/>
    <numFmt numFmtId="181" formatCode="0\ &quot;kW&quot;"/>
    <numFmt numFmtId="182" formatCode="0\ &quot;PS&quot;"/>
    <numFmt numFmtId="183" formatCode="0\ &quot;g/km&quot;"/>
    <numFmt numFmtId="184" formatCode="0.0&quot; l/100 km&quot;"/>
    <numFmt numFmtId="185" formatCode="#,##0\ &quot;€/l&quot;"/>
    <numFmt numFmtId="186" formatCode="#,##0.00&quot;€/l&quot;"/>
    <numFmt numFmtId="187" formatCode="#,##0.00\ &quot;€/l&quot;"/>
    <numFmt numFmtId="188" formatCode="#,##0.0"/>
    <numFmt numFmtId="189" formatCode="#,##0.000"/>
  </numFmts>
  <fonts count="8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/>
      <protection locked="0"/>
    </xf>
    <xf numFmtId="175" fontId="0" fillId="0" borderId="0" xfId="0" applyNumberFormat="1" applyAlignment="1" applyProtection="1">
      <alignment horizontal="center" vertical="top"/>
      <protection locked="0"/>
    </xf>
    <xf numFmtId="10" fontId="3" fillId="0" borderId="0" xfId="0" applyNumberFormat="1" applyFont="1" applyAlignment="1" applyProtection="1">
      <alignment horizontal="left" vertical="top"/>
      <protection locked="0"/>
    </xf>
    <xf numFmtId="172" fontId="0" fillId="0" borderId="0" xfId="0" applyNumberFormat="1" applyAlignment="1" applyProtection="1">
      <alignment horizontal="center" vertical="top"/>
      <protection locked="0"/>
    </xf>
    <xf numFmtId="10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9" fontId="0" fillId="0" borderId="0" xfId="0" applyNumberFormat="1" applyAlignment="1" applyProtection="1">
      <alignment horizontal="center" vertical="top"/>
      <protection locked="0"/>
    </xf>
    <xf numFmtId="176" fontId="0" fillId="0" borderId="0" xfId="0" applyNumberFormat="1" applyAlignment="1" applyProtection="1">
      <alignment horizontal="center" vertical="top"/>
      <protection locked="0"/>
    </xf>
    <xf numFmtId="3" fontId="0" fillId="0" borderId="0" xfId="0" applyNumberForma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174" fontId="0" fillId="0" borderId="0" xfId="0" applyNumberFormat="1" applyAlignment="1" applyProtection="1">
      <alignment horizontal="center" vertical="top"/>
      <protection locked="0"/>
    </xf>
    <xf numFmtId="172" fontId="0" fillId="2" borderId="0" xfId="0" applyNumberFormat="1" applyFill="1" applyAlignment="1" applyProtection="1">
      <alignment horizontal="center" vertical="top"/>
      <protection/>
    </xf>
    <xf numFmtId="10" fontId="1" fillId="0" borderId="0" xfId="0" applyNumberFormat="1" applyFont="1" applyAlignment="1" applyProtection="1">
      <alignment horizontal="center" vertical="top" wrapText="1"/>
      <protection locked="0"/>
    </xf>
    <xf numFmtId="172" fontId="1" fillId="0" borderId="0" xfId="0" applyNumberFormat="1" applyFont="1" applyAlignment="1" applyProtection="1">
      <alignment horizontal="center" vertical="top" wrapText="1"/>
      <protection locked="0"/>
    </xf>
    <xf numFmtId="184" fontId="0" fillId="0" borderId="0" xfId="0" applyNumberFormat="1" applyAlignment="1" applyProtection="1">
      <alignment horizontal="center" vertical="top"/>
      <protection locked="0"/>
    </xf>
    <xf numFmtId="187" fontId="0" fillId="0" borderId="0" xfId="0" applyNumberForma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10" fontId="3" fillId="0" borderId="0" xfId="0" applyNumberFormat="1" applyFont="1" applyAlignment="1" applyProtection="1">
      <alignment horizontal="left" vertical="top" wrapText="1"/>
      <protection locked="0"/>
    </xf>
    <xf numFmtId="189" fontId="0" fillId="0" borderId="0" xfId="0" applyNumberFormat="1" applyAlignment="1" applyProtection="1">
      <alignment horizontal="center" vertical="top"/>
      <protection locked="0"/>
    </xf>
    <xf numFmtId="10" fontId="0" fillId="2" borderId="0" xfId="0" applyNumberFormat="1" applyFill="1" applyAlignment="1" applyProtection="1">
      <alignment horizontal="center" vertical="top"/>
      <protection/>
    </xf>
    <xf numFmtId="8" fontId="0" fillId="2" borderId="0" xfId="0" applyNumberFormat="1" applyFill="1" applyAlignment="1" applyProtection="1">
      <alignment horizontal="center" vertical="top"/>
      <protection/>
    </xf>
    <xf numFmtId="3" fontId="0" fillId="2" borderId="0" xfId="0" applyNumberFormat="1" applyFill="1" applyAlignment="1" applyProtection="1">
      <alignment horizontal="center" vertical="top"/>
      <protection/>
    </xf>
    <xf numFmtId="178" fontId="0" fillId="0" borderId="0" xfId="0" applyNumberFormat="1" applyFont="1" applyFill="1" applyAlignment="1" applyProtection="1">
      <alignment horizontal="center" vertical="top"/>
      <protection locked="0"/>
    </xf>
    <xf numFmtId="10" fontId="3" fillId="0" borderId="0" xfId="0" applyNumberFormat="1" applyFont="1" applyAlignment="1" applyProtection="1">
      <alignment horizontal="center" vertical="top" wrapText="1"/>
      <protection locked="0"/>
    </xf>
    <xf numFmtId="178" fontId="0" fillId="2" borderId="0" xfId="0" applyNumberFormat="1" applyFont="1" applyFill="1" applyAlignment="1" applyProtection="1">
      <alignment horizontal="left" vertical="top"/>
      <protection/>
    </xf>
    <xf numFmtId="0" fontId="1" fillId="0" borderId="0" xfId="0" applyFont="1" applyAlignment="1" applyProtection="1">
      <alignment horizontal="center" vertical="top" wrapText="1"/>
      <protection locked="0"/>
    </xf>
    <xf numFmtId="178" fontId="1" fillId="2" borderId="0" xfId="0" applyNumberFormat="1" applyFont="1" applyFill="1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top"/>
      <protection locked="0"/>
    </xf>
    <xf numFmtId="10" fontId="3" fillId="0" borderId="0" xfId="0" applyNumberFormat="1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0" fontId="1" fillId="0" borderId="0" xfId="0" applyNumberFormat="1" applyFont="1" applyAlignment="1" applyProtection="1">
      <alignment horizontal="center" vertical="top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R6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6.7109375" style="6" customWidth="1"/>
    <col min="2" max="2" width="12.7109375" style="6" customWidth="1"/>
    <col min="3" max="3" width="12.7109375" style="5" customWidth="1"/>
    <col min="4" max="4" width="12.7109375" style="4" customWidth="1"/>
    <col min="5" max="5" width="12.7109375" style="5" customWidth="1"/>
    <col min="6" max="10" width="12.7109375" style="6" customWidth="1"/>
    <col min="11" max="14" width="11.421875" style="6" customWidth="1"/>
    <col min="15" max="16384" width="11.421875" style="7" customWidth="1"/>
  </cols>
  <sheetData>
    <row r="1" spans="1:3" ht="12.75">
      <c r="A1" s="1" t="s">
        <v>0</v>
      </c>
      <c r="B1" s="4">
        <v>20000</v>
      </c>
      <c r="C1" s="3" t="s">
        <v>10</v>
      </c>
    </row>
    <row r="2" spans="1:3" ht="12.75">
      <c r="A2" s="1"/>
      <c r="B2" s="2"/>
      <c r="C2" s="3"/>
    </row>
    <row r="3" spans="1:3" ht="12.75">
      <c r="A3" s="1" t="s">
        <v>1</v>
      </c>
      <c r="B3" s="8">
        <v>0.15</v>
      </c>
      <c r="C3" s="3" t="s">
        <v>11</v>
      </c>
    </row>
    <row r="4" spans="1:3" ht="12.75">
      <c r="A4" s="1"/>
      <c r="B4" s="8"/>
      <c r="C4" s="3"/>
    </row>
    <row r="5" spans="1:3" ht="12.75">
      <c r="A5" s="1" t="s">
        <v>2</v>
      </c>
      <c r="B5" s="13">
        <f>B1-B1*B3</f>
        <v>17000</v>
      </c>
      <c r="C5" s="3"/>
    </row>
    <row r="6" spans="1:3" ht="12.75">
      <c r="A6" s="1"/>
      <c r="C6" s="3"/>
    </row>
    <row r="7" spans="1:3" ht="12.75">
      <c r="A7" s="1" t="s">
        <v>3</v>
      </c>
      <c r="B7" s="9">
        <v>15</v>
      </c>
      <c r="C7" s="3" t="s">
        <v>12</v>
      </c>
    </row>
    <row r="8" spans="1:3" ht="12.75">
      <c r="A8" s="1"/>
      <c r="C8" s="3"/>
    </row>
    <row r="9" spans="1:6" ht="21.75" customHeight="1">
      <c r="A9" s="1" t="s">
        <v>4</v>
      </c>
      <c r="B9" s="10">
        <v>15000</v>
      </c>
      <c r="C9" s="30" t="s">
        <v>13</v>
      </c>
      <c r="D9" s="30"/>
      <c r="E9" s="30"/>
      <c r="F9" s="30"/>
    </row>
    <row r="10" spans="1:3" ht="12.75">
      <c r="A10" s="1"/>
      <c r="C10" s="3"/>
    </row>
    <row r="11" spans="1:3" ht="12.75">
      <c r="A11" s="1" t="s">
        <v>5</v>
      </c>
      <c r="B11" s="23">
        <f>B9*B7</f>
        <v>225000</v>
      </c>
      <c r="C11" s="3"/>
    </row>
    <row r="12" spans="1:3" ht="12.75">
      <c r="A12" s="1"/>
      <c r="C12" s="3"/>
    </row>
    <row r="13" spans="1:10" ht="25.5">
      <c r="A13" s="11" t="s">
        <v>6</v>
      </c>
      <c r="B13" s="13">
        <f>(B7-1)*J13</f>
        <v>3500</v>
      </c>
      <c r="C13" s="30" t="s">
        <v>32</v>
      </c>
      <c r="D13" s="30"/>
      <c r="E13" s="30"/>
      <c r="F13" s="30"/>
      <c r="G13" s="25"/>
      <c r="H13" s="32" t="s">
        <v>33</v>
      </c>
      <c r="I13" s="32"/>
      <c r="J13" s="4">
        <v>250</v>
      </c>
    </row>
    <row r="14" spans="1:3" ht="12.75">
      <c r="A14" s="1"/>
      <c r="C14" s="3"/>
    </row>
    <row r="15" spans="1:10" ht="39.75" customHeight="1">
      <c r="A15" s="11" t="s">
        <v>14</v>
      </c>
      <c r="B15" s="13">
        <f>J15*B1</f>
        <v>4000</v>
      </c>
      <c r="C15" s="30" t="s">
        <v>20</v>
      </c>
      <c r="D15" s="30"/>
      <c r="E15" s="30"/>
      <c r="F15" s="30"/>
      <c r="G15" s="19"/>
      <c r="H15" s="32" t="s">
        <v>34</v>
      </c>
      <c r="I15" s="32"/>
      <c r="J15" s="8">
        <v>0.2</v>
      </c>
    </row>
    <row r="17" spans="1:10" ht="39.75" customHeight="1">
      <c r="A17" s="1" t="s">
        <v>16</v>
      </c>
      <c r="B17" s="13">
        <f>(B7-3)/2*J17</f>
        <v>660</v>
      </c>
      <c r="C17" s="30" t="s">
        <v>35</v>
      </c>
      <c r="D17" s="30"/>
      <c r="E17" s="30"/>
      <c r="F17" s="30"/>
      <c r="H17" s="27" t="s">
        <v>36</v>
      </c>
      <c r="I17" s="27"/>
      <c r="J17" s="4">
        <v>110</v>
      </c>
    </row>
    <row r="19" spans="1:2" ht="12.75">
      <c r="A19" s="1" t="s">
        <v>21</v>
      </c>
      <c r="B19" s="4">
        <v>350</v>
      </c>
    </row>
    <row r="21" spans="1:2" ht="12.75">
      <c r="A21" s="1" t="s">
        <v>22</v>
      </c>
      <c r="B21" s="4">
        <v>200</v>
      </c>
    </row>
    <row r="22" spans="1:2" ht="12.75">
      <c r="A22" s="1"/>
      <c r="B22" s="4"/>
    </row>
    <row r="23" spans="1:2" ht="12.75">
      <c r="A23" s="1" t="s">
        <v>29</v>
      </c>
      <c r="B23" s="16">
        <v>6</v>
      </c>
    </row>
    <row r="24" spans="1:4" ht="12.75">
      <c r="A24" s="1"/>
      <c r="B24" s="4"/>
      <c r="D24" s="20"/>
    </row>
    <row r="25" spans="1:2" ht="12.75">
      <c r="A25" s="1" t="s">
        <v>15</v>
      </c>
      <c r="B25" s="17">
        <v>1.4</v>
      </c>
    </row>
    <row r="26" spans="1:2" ht="12.75">
      <c r="A26" s="1"/>
      <c r="B26" s="4"/>
    </row>
    <row r="28" spans="1:10" ht="30" customHeight="1">
      <c r="A28" s="31" t="s">
        <v>25</v>
      </c>
      <c r="B28" s="31"/>
      <c r="C28" s="31"/>
      <c r="D28" s="31"/>
      <c r="E28" s="31"/>
      <c r="F28" s="31"/>
      <c r="G28" s="31"/>
      <c r="H28" s="31"/>
      <c r="I28" s="31"/>
      <c r="J28" s="31"/>
    </row>
    <row r="29" spans="1:17" ht="35.25">
      <c r="A29" s="1" t="s">
        <v>7</v>
      </c>
      <c r="B29" s="14" t="s">
        <v>17</v>
      </c>
      <c r="C29" s="15" t="s">
        <v>18</v>
      </c>
      <c r="D29" s="15" t="s">
        <v>23</v>
      </c>
      <c r="E29" s="15" t="s">
        <v>26</v>
      </c>
      <c r="F29" s="11" t="s">
        <v>8</v>
      </c>
      <c r="G29" s="11" t="s">
        <v>8</v>
      </c>
      <c r="H29" s="11" t="s">
        <v>27</v>
      </c>
      <c r="I29" s="11" t="s">
        <v>28</v>
      </c>
      <c r="J29" s="11" t="s">
        <v>9</v>
      </c>
      <c r="K29" s="1"/>
      <c r="L29" s="1"/>
      <c r="M29" s="1"/>
      <c r="N29" s="1"/>
      <c r="O29" s="1"/>
      <c r="P29" s="1"/>
      <c r="Q29" s="6"/>
    </row>
    <row r="30" spans="1:17" ht="12.75">
      <c r="A30" s="12">
        <v>1</v>
      </c>
      <c r="B30" s="5">
        <v>0.155</v>
      </c>
      <c r="C30" s="13">
        <f>B30*B$5</f>
        <v>2635</v>
      </c>
      <c r="D30" s="13">
        <f>B5</f>
        <v>17000</v>
      </c>
      <c r="E30" s="13">
        <v>0</v>
      </c>
      <c r="F30" s="5">
        <v>0</v>
      </c>
      <c r="G30" s="22">
        <f aca="true" t="shared" si="0" ref="G30:G44">F30*B$15</f>
        <v>0</v>
      </c>
      <c r="H30" s="22">
        <f>B$19+B$21</f>
        <v>550</v>
      </c>
      <c r="I30" s="13">
        <f>B$23*B$25*B$9/100</f>
        <v>1259.9999999999998</v>
      </c>
      <c r="J30" s="13">
        <f>C30+E30+G30+H30+I30</f>
        <v>4445</v>
      </c>
      <c r="O30" s="6"/>
      <c r="P30" s="6"/>
      <c r="Q30" s="6"/>
    </row>
    <row r="31" spans="1:17" ht="12.75">
      <c r="A31" s="12">
        <v>2</v>
      </c>
      <c r="B31" s="5">
        <v>0.125</v>
      </c>
      <c r="C31" s="13">
        <f aca="true" t="shared" si="1" ref="C31:C44">B31*B$5</f>
        <v>2125</v>
      </c>
      <c r="D31" s="13">
        <f>D30-C30</f>
        <v>14365</v>
      </c>
      <c r="E31" s="13">
        <f>(B$13+B$17)/14</f>
        <v>297.14285714285717</v>
      </c>
      <c r="F31" s="5">
        <v>0</v>
      </c>
      <c r="G31" s="22">
        <f t="shared" si="0"/>
        <v>0</v>
      </c>
      <c r="H31" s="22">
        <f aca="true" t="shared" si="2" ref="H31:H44">B$19+B$21</f>
        <v>550</v>
      </c>
      <c r="I31" s="13">
        <f aca="true" t="shared" si="3" ref="I31:I44">B$23*B$25*B$9/100</f>
        <v>1259.9999999999998</v>
      </c>
      <c r="J31" s="13">
        <f aca="true" t="shared" si="4" ref="J31:J44">C31+E31+G31+H31+I31</f>
        <v>4232.142857142857</v>
      </c>
      <c r="O31" s="6"/>
      <c r="P31" s="6"/>
      <c r="Q31" s="6"/>
    </row>
    <row r="32" spans="1:17" ht="12.75">
      <c r="A32" s="12">
        <v>3</v>
      </c>
      <c r="B32" s="5">
        <v>0.11</v>
      </c>
      <c r="C32" s="13">
        <f t="shared" si="1"/>
        <v>1870</v>
      </c>
      <c r="D32" s="13">
        <f aca="true" t="shared" si="5" ref="D32:D44">D31-C31</f>
        <v>12240</v>
      </c>
      <c r="E32" s="13">
        <f aca="true" t="shared" si="6" ref="E32:E44">(B$13+B$17)/14</f>
        <v>297.14285714285717</v>
      </c>
      <c r="F32" s="5">
        <v>0</v>
      </c>
      <c r="G32" s="22">
        <f t="shared" si="0"/>
        <v>0</v>
      </c>
      <c r="H32" s="22">
        <f t="shared" si="2"/>
        <v>550</v>
      </c>
      <c r="I32" s="13">
        <f t="shared" si="3"/>
        <v>1259.9999999999998</v>
      </c>
      <c r="J32" s="13">
        <f t="shared" si="4"/>
        <v>3977.142857142857</v>
      </c>
      <c r="O32" s="6"/>
      <c r="P32" s="6"/>
      <c r="Q32" s="6"/>
    </row>
    <row r="33" spans="1:17" ht="12.75">
      <c r="A33" s="12">
        <v>4</v>
      </c>
      <c r="B33" s="5">
        <v>0.095</v>
      </c>
      <c r="C33" s="13">
        <f t="shared" si="1"/>
        <v>1615</v>
      </c>
      <c r="D33" s="13">
        <f t="shared" si="5"/>
        <v>10370</v>
      </c>
      <c r="E33" s="13">
        <f t="shared" si="6"/>
        <v>297.14285714285717</v>
      </c>
      <c r="F33" s="5">
        <v>0.03</v>
      </c>
      <c r="G33" s="22">
        <f t="shared" si="0"/>
        <v>120</v>
      </c>
      <c r="H33" s="22">
        <f t="shared" si="2"/>
        <v>550</v>
      </c>
      <c r="I33" s="13">
        <f t="shared" si="3"/>
        <v>1259.9999999999998</v>
      </c>
      <c r="J33" s="13">
        <f t="shared" si="4"/>
        <v>3842.142857142857</v>
      </c>
      <c r="O33" s="6"/>
      <c r="P33" s="6"/>
      <c r="Q33" s="6"/>
    </row>
    <row r="34" spans="1:17" ht="12.75">
      <c r="A34" s="12">
        <v>5</v>
      </c>
      <c r="B34" s="5">
        <v>0.08</v>
      </c>
      <c r="C34" s="13">
        <f t="shared" si="1"/>
        <v>1360</v>
      </c>
      <c r="D34" s="13">
        <f t="shared" si="5"/>
        <v>8755</v>
      </c>
      <c r="E34" s="13">
        <f t="shared" si="6"/>
        <v>297.14285714285717</v>
      </c>
      <c r="F34" s="5">
        <v>0.05</v>
      </c>
      <c r="G34" s="22">
        <f t="shared" si="0"/>
        <v>200</v>
      </c>
      <c r="H34" s="22">
        <f t="shared" si="2"/>
        <v>550</v>
      </c>
      <c r="I34" s="13">
        <f t="shared" si="3"/>
        <v>1259.9999999999998</v>
      </c>
      <c r="J34" s="13">
        <f t="shared" si="4"/>
        <v>3667.142857142857</v>
      </c>
      <c r="O34" s="6"/>
      <c r="P34" s="6"/>
      <c r="Q34" s="6"/>
    </row>
    <row r="35" spans="1:17" ht="12.75">
      <c r="A35" s="12">
        <v>6</v>
      </c>
      <c r="B35" s="5">
        <v>0.07</v>
      </c>
      <c r="C35" s="13">
        <f t="shared" si="1"/>
        <v>1190</v>
      </c>
      <c r="D35" s="13">
        <f t="shared" si="5"/>
        <v>7395</v>
      </c>
      <c r="E35" s="13">
        <f t="shared" si="6"/>
        <v>297.14285714285717</v>
      </c>
      <c r="F35" s="5">
        <v>0.06</v>
      </c>
      <c r="G35" s="22">
        <f t="shared" si="0"/>
        <v>240</v>
      </c>
      <c r="H35" s="22">
        <f t="shared" si="2"/>
        <v>550</v>
      </c>
      <c r="I35" s="13">
        <f t="shared" si="3"/>
        <v>1259.9999999999998</v>
      </c>
      <c r="J35" s="13">
        <f t="shared" si="4"/>
        <v>3537.142857142857</v>
      </c>
      <c r="O35" s="6"/>
      <c r="P35" s="6"/>
      <c r="Q35" s="6"/>
    </row>
    <row r="36" spans="1:17" ht="12.75">
      <c r="A36" s="12">
        <v>7</v>
      </c>
      <c r="B36" s="5">
        <v>0.06</v>
      </c>
      <c r="C36" s="13">
        <f t="shared" si="1"/>
        <v>1020</v>
      </c>
      <c r="D36" s="13">
        <f t="shared" si="5"/>
        <v>6205</v>
      </c>
      <c r="E36" s="13">
        <f t="shared" si="6"/>
        <v>297.14285714285717</v>
      </c>
      <c r="F36" s="5">
        <v>0.07</v>
      </c>
      <c r="G36" s="22">
        <f t="shared" si="0"/>
        <v>280</v>
      </c>
      <c r="H36" s="22">
        <f t="shared" si="2"/>
        <v>550</v>
      </c>
      <c r="I36" s="13">
        <f t="shared" si="3"/>
        <v>1259.9999999999998</v>
      </c>
      <c r="J36" s="13">
        <f t="shared" si="4"/>
        <v>3407.142857142857</v>
      </c>
      <c r="O36" s="6"/>
      <c r="P36" s="6"/>
      <c r="Q36" s="6"/>
    </row>
    <row r="37" spans="1:17" ht="12.75">
      <c r="A37" s="12">
        <v>8</v>
      </c>
      <c r="B37" s="5">
        <v>0.055</v>
      </c>
      <c r="C37" s="13">
        <f t="shared" si="1"/>
        <v>935</v>
      </c>
      <c r="D37" s="13">
        <f t="shared" si="5"/>
        <v>5185</v>
      </c>
      <c r="E37" s="13">
        <f t="shared" si="6"/>
        <v>297.14285714285717</v>
      </c>
      <c r="F37" s="5">
        <v>0.08</v>
      </c>
      <c r="G37" s="22">
        <f t="shared" si="0"/>
        <v>320</v>
      </c>
      <c r="H37" s="22">
        <f t="shared" si="2"/>
        <v>550</v>
      </c>
      <c r="I37" s="13">
        <f t="shared" si="3"/>
        <v>1259.9999999999998</v>
      </c>
      <c r="J37" s="13">
        <f t="shared" si="4"/>
        <v>3362.142857142857</v>
      </c>
      <c r="O37" s="6"/>
      <c r="P37" s="6"/>
      <c r="Q37" s="6"/>
    </row>
    <row r="38" spans="1:17" ht="12.75">
      <c r="A38" s="12">
        <v>9</v>
      </c>
      <c r="B38" s="5">
        <v>0.05</v>
      </c>
      <c r="C38" s="13">
        <f t="shared" si="1"/>
        <v>850</v>
      </c>
      <c r="D38" s="13">
        <f t="shared" si="5"/>
        <v>4250</v>
      </c>
      <c r="E38" s="13">
        <f t="shared" si="6"/>
        <v>297.14285714285717</v>
      </c>
      <c r="F38" s="5">
        <v>0.09</v>
      </c>
      <c r="G38" s="22">
        <f t="shared" si="0"/>
        <v>360</v>
      </c>
      <c r="H38" s="22">
        <f t="shared" si="2"/>
        <v>550</v>
      </c>
      <c r="I38" s="13">
        <f t="shared" si="3"/>
        <v>1259.9999999999998</v>
      </c>
      <c r="J38" s="13">
        <f t="shared" si="4"/>
        <v>3317.142857142857</v>
      </c>
      <c r="O38" s="6"/>
      <c r="P38" s="6"/>
      <c r="Q38" s="6"/>
    </row>
    <row r="39" spans="1:17" ht="12.75">
      <c r="A39" s="12">
        <v>10</v>
      </c>
      <c r="B39" s="5">
        <v>0.045</v>
      </c>
      <c r="C39" s="13">
        <f t="shared" si="1"/>
        <v>765</v>
      </c>
      <c r="D39" s="13">
        <f t="shared" si="5"/>
        <v>3400</v>
      </c>
      <c r="E39" s="13">
        <f t="shared" si="6"/>
        <v>297.14285714285717</v>
      </c>
      <c r="F39" s="5">
        <v>0.1</v>
      </c>
      <c r="G39" s="22">
        <f t="shared" si="0"/>
        <v>400</v>
      </c>
      <c r="H39" s="22">
        <f t="shared" si="2"/>
        <v>550</v>
      </c>
      <c r="I39" s="13">
        <f t="shared" si="3"/>
        <v>1259.9999999999998</v>
      </c>
      <c r="J39" s="13">
        <f t="shared" si="4"/>
        <v>3272.142857142857</v>
      </c>
      <c r="O39" s="6"/>
      <c r="P39" s="6"/>
      <c r="Q39" s="6"/>
    </row>
    <row r="40" spans="1:17" ht="12.75">
      <c r="A40" s="12">
        <v>11</v>
      </c>
      <c r="B40" s="5">
        <v>0.04</v>
      </c>
      <c r="C40" s="13">
        <f t="shared" si="1"/>
        <v>680</v>
      </c>
      <c r="D40" s="13">
        <f t="shared" si="5"/>
        <v>2635</v>
      </c>
      <c r="E40" s="13">
        <f t="shared" si="6"/>
        <v>297.14285714285717</v>
      </c>
      <c r="F40" s="5">
        <v>0.1</v>
      </c>
      <c r="G40" s="22">
        <f t="shared" si="0"/>
        <v>400</v>
      </c>
      <c r="H40" s="22">
        <f t="shared" si="2"/>
        <v>550</v>
      </c>
      <c r="I40" s="13">
        <f t="shared" si="3"/>
        <v>1259.9999999999998</v>
      </c>
      <c r="J40" s="13">
        <f t="shared" si="4"/>
        <v>3187.142857142857</v>
      </c>
      <c r="O40" s="6"/>
      <c r="P40" s="6"/>
      <c r="Q40" s="6"/>
    </row>
    <row r="41" spans="1:17" ht="12.75">
      <c r="A41" s="12">
        <v>12</v>
      </c>
      <c r="B41" s="5">
        <v>0.035</v>
      </c>
      <c r="C41" s="13">
        <f t="shared" si="1"/>
        <v>595</v>
      </c>
      <c r="D41" s="13">
        <f t="shared" si="5"/>
        <v>1955</v>
      </c>
      <c r="E41" s="13">
        <f t="shared" si="6"/>
        <v>297.14285714285717</v>
      </c>
      <c r="F41" s="5">
        <v>0.1</v>
      </c>
      <c r="G41" s="22">
        <f t="shared" si="0"/>
        <v>400</v>
      </c>
      <c r="H41" s="22">
        <f t="shared" si="2"/>
        <v>550</v>
      </c>
      <c r="I41" s="13">
        <f t="shared" si="3"/>
        <v>1259.9999999999998</v>
      </c>
      <c r="J41" s="13">
        <f t="shared" si="4"/>
        <v>3102.142857142857</v>
      </c>
      <c r="O41" s="6"/>
      <c r="P41" s="6"/>
      <c r="Q41" s="6"/>
    </row>
    <row r="42" spans="1:17" ht="12.75">
      <c r="A42" s="12">
        <v>13</v>
      </c>
      <c r="B42" s="5">
        <v>0.03</v>
      </c>
      <c r="C42" s="13">
        <f t="shared" si="1"/>
        <v>510</v>
      </c>
      <c r="D42" s="13">
        <f t="shared" si="5"/>
        <v>1360</v>
      </c>
      <c r="E42" s="13">
        <f t="shared" si="6"/>
        <v>297.14285714285717</v>
      </c>
      <c r="F42" s="5">
        <v>0.1</v>
      </c>
      <c r="G42" s="22">
        <f t="shared" si="0"/>
        <v>400</v>
      </c>
      <c r="H42" s="22">
        <f t="shared" si="2"/>
        <v>550</v>
      </c>
      <c r="I42" s="13">
        <f t="shared" si="3"/>
        <v>1259.9999999999998</v>
      </c>
      <c r="J42" s="13">
        <f t="shared" si="4"/>
        <v>3017.142857142857</v>
      </c>
      <c r="O42" s="6"/>
      <c r="P42" s="6"/>
      <c r="Q42" s="6"/>
    </row>
    <row r="43" spans="1:17" ht="12.75">
      <c r="A43" s="12">
        <v>14</v>
      </c>
      <c r="B43" s="5">
        <v>0.025</v>
      </c>
      <c r="C43" s="13">
        <f t="shared" si="1"/>
        <v>425</v>
      </c>
      <c r="D43" s="13">
        <f t="shared" si="5"/>
        <v>850</v>
      </c>
      <c r="E43" s="13">
        <f t="shared" si="6"/>
        <v>297.14285714285717</v>
      </c>
      <c r="F43" s="5">
        <v>0.11</v>
      </c>
      <c r="G43" s="22">
        <f t="shared" si="0"/>
        <v>440</v>
      </c>
      <c r="H43" s="22">
        <f t="shared" si="2"/>
        <v>550</v>
      </c>
      <c r="I43" s="13">
        <f t="shared" si="3"/>
        <v>1259.9999999999998</v>
      </c>
      <c r="J43" s="13">
        <f t="shared" si="4"/>
        <v>2972.142857142857</v>
      </c>
      <c r="O43" s="6"/>
      <c r="P43" s="6"/>
      <c r="Q43" s="6"/>
    </row>
    <row r="44" spans="1:17" ht="12.75">
      <c r="A44" s="12">
        <v>15</v>
      </c>
      <c r="B44" s="5">
        <v>0.025</v>
      </c>
      <c r="C44" s="13">
        <f t="shared" si="1"/>
        <v>425</v>
      </c>
      <c r="D44" s="13">
        <f t="shared" si="5"/>
        <v>425</v>
      </c>
      <c r="E44" s="13">
        <f t="shared" si="6"/>
        <v>297.14285714285717</v>
      </c>
      <c r="F44" s="5">
        <v>0.11</v>
      </c>
      <c r="G44" s="22">
        <f t="shared" si="0"/>
        <v>440</v>
      </c>
      <c r="H44" s="22">
        <f t="shared" si="2"/>
        <v>550</v>
      </c>
      <c r="I44" s="13">
        <f t="shared" si="3"/>
        <v>1259.9999999999998</v>
      </c>
      <c r="J44" s="13">
        <f t="shared" si="4"/>
        <v>2972.142857142857</v>
      </c>
      <c r="O44" s="6"/>
      <c r="P44" s="6"/>
      <c r="Q44" s="6"/>
    </row>
    <row r="45" spans="4:18" ht="12.75">
      <c r="D45" s="5"/>
      <c r="F45" s="4"/>
      <c r="G45" s="5"/>
      <c r="H45" s="5"/>
      <c r="I45" s="5"/>
      <c r="O45" s="6"/>
      <c r="P45" s="6"/>
      <c r="Q45" s="6"/>
      <c r="R45" s="6"/>
    </row>
    <row r="46" spans="1:18" ht="12.75">
      <c r="A46" s="1" t="s">
        <v>19</v>
      </c>
      <c r="B46" s="21">
        <f>SUM(B30:B44)</f>
        <v>1.0000000000000002</v>
      </c>
      <c r="C46" s="13">
        <f aca="true" t="shared" si="7" ref="C46:J46">SUM(C30:C44)</f>
        <v>17000</v>
      </c>
      <c r="D46" s="13" t="s">
        <v>24</v>
      </c>
      <c r="E46" s="13">
        <f>SUM(E30:E44)</f>
        <v>4160.000000000001</v>
      </c>
      <c r="F46" s="21">
        <f t="shared" si="7"/>
        <v>0.9999999999999999</v>
      </c>
      <c r="G46" s="13">
        <f t="shared" si="7"/>
        <v>4000</v>
      </c>
      <c r="H46" s="13">
        <f>SUM(H30:H44)</f>
        <v>8250</v>
      </c>
      <c r="I46" s="13">
        <f>SUM(I30:I44)</f>
        <v>18899.999999999996</v>
      </c>
      <c r="J46" s="13">
        <f t="shared" si="7"/>
        <v>52309.99999999998</v>
      </c>
      <c r="O46" s="6"/>
      <c r="P46" s="6"/>
      <c r="Q46" s="6"/>
      <c r="R46" s="6"/>
    </row>
    <row r="49" spans="1:5" ht="12.75">
      <c r="A49" s="18" t="s">
        <v>30</v>
      </c>
      <c r="D49" s="28">
        <f>J46/B11*100</f>
        <v>23.24888888888888</v>
      </c>
      <c r="E49" s="28"/>
    </row>
    <row r="52" spans="1:7" ht="12.75">
      <c r="A52" s="1" t="s">
        <v>7</v>
      </c>
      <c r="B52" s="29" t="s">
        <v>31</v>
      </c>
      <c r="C52" s="29"/>
      <c r="E52" s="1" t="s">
        <v>7</v>
      </c>
      <c r="F52" s="29" t="s">
        <v>31</v>
      </c>
      <c r="G52" s="29"/>
    </row>
    <row r="53" spans="1:7" ht="12.75">
      <c r="A53" s="12">
        <v>1</v>
      </c>
      <c r="B53" s="26">
        <f>J30/B$9*100</f>
        <v>29.633333333333333</v>
      </c>
      <c r="C53" s="26"/>
      <c r="E53" s="12">
        <v>9</v>
      </c>
      <c r="F53" s="26">
        <f>J38/B$9*100</f>
        <v>22.11428571428571</v>
      </c>
      <c r="G53" s="26"/>
    </row>
    <row r="54" spans="1:7" ht="12.75">
      <c r="A54" s="12">
        <v>2</v>
      </c>
      <c r="B54" s="26">
        <f aca="true" t="shared" si="8" ref="B54:B60">J31/B$9*100</f>
        <v>28.214285714285715</v>
      </c>
      <c r="C54" s="26"/>
      <c r="E54" s="12">
        <v>10</v>
      </c>
      <c r="F54" s="26">
        <f aca="true" t="shared" si="9" ref="F54:F59">J39/B$9*100</f>
        <v>21.814285714285713</v>
      </c>
      <c r="G54" s="26"/>
    </row>
    <row r="55" spans="1:7" ht="12.75">
      <c r="A55" s="12">
        <v>3</v>
      </c>
      <c r="B55" s="26">
        <f t="shared" si="8"/>
        <v>26.514285714285712</v>
      </c>
      <c r="C55" s="26"/>
      <c r="E55" s="12">
        <v>11</v>
      </c>
      <c r="F55" s="26">
        <f t="shared" si="9"/>
        <v>21.247619047619047</v>
      </c>
      <c r="G55" s="26"/>
    </row>
    <row r="56" spans="1:7" ht="12.75">
      <c r="A56" s="12">
        <v>4</v>
      </c>
      <c r="B56" s="26">
        <f t="shared" si="8"/>
        <v>25.61428571428571</v>
      </c>
      <c r="C56" s="26"/>
      <c r="E56" s="12">
        <v>12</v>
      </c>
      <c r="F56" s="26">
        <f t="shared" si="9"/>
        <v>20.68095238095238</v>
      </c>
      <c r="G56" s="26"/>
    </row>
    <row r="57" spans="1:7" ht="12.75">
      <c r="A57" s="12">
        <v>5</v>
      </c>
      <c r="B57" s="26">
        <f t="shared" si="8"/>
        <v>24.447619047619046</v>
      </c>
      <c r="C57" s="26"/>
      <c r="E57" s="12">
        <v>13</v>
      </c>
      <c r="F57" s="26">
        <f t="shared" si="9"/>
        <v>20.114285714285714</v>
      </c>
      <c r="G57" s="26"/>
    </row>
    <row r="58" spans="1:7" ht="12.75">
      <c r="A58" s="12">
        <v>6</v>
      </c>
      <c r="B58" s="26">
        <f t="shared" si="8"/>
        <v>23.58095238095238</v>
      </c>
      <c r="C58" s="26"/>
      <c r="E58" s="12">
        <v>14</v>
      </c>
      <c r="F58" s="26">
        <f t="shared" si="9"/>
        <v>19.814285714285713</v>
      </c>
      <c r="G58" s="26"/>
    </row>
    <row r="59" spans="1:7" ht="12.75">
      <c r="A59" s="12">
        <v>7</v>
      </c>
      <c r="B59" s="26">
        <f t="shared" si="8"/>
        <v>22.71428571428571</v>
      </c>
      <c r="C59" s="26"/>
      <c r="E59" s="12">
        <v>15</v>
      </c>
      <c r="F59" s="26">
        <f t="shared" si="9"/>
        <v>19.814285714285713</v>
      </c>
      <c r="G59" s="26"/>
    </row>
    <row r="60" spans="1:3" ht="12.75">
      <c r="A60" s="12">
        <v>8</v>
      </c>
      <c r="B60" s="26">
        <f t="shared" si="8"/>
        <v>22.41428571428571</v>
      </c>
      <c r="C60" s="26"/>
    </row>
    <row r="61" spans="1:3" ht="12.75">
      <c r="A61" s="12"/>
      <c r="B61" s="24"/>
      <c r="C61" s="24"/>
    </row>
    <row r="62" spans="1:3" ht="12.75">
      <c r="A62" s="12"/>
      <c r="B62" s="24"/>
      <c r="C62" s="24"/>
    </row>
    <row r="63" spans="1:3" ht="12.75">
      <c r="A63" s="12"/>
      <c r="B63" s="24"/>
      <c r="C63" s="24"/>
    </row>
    <row r="64" spans="1:3" ht="12.75">
      <c r="A64" s="12"/>
      <c r="B64" s="24"/>
      <c r="C64" s="24"/>
    </row>
    <row r="65" spans="1:3" ht="12.75">
      <c r="A65" s="12"/>
      <c r="B65" s="24"/>
      <c r="C65" s="24"/>
    </row>
    <row r="66" spans="1:3" ht="12.75">
      <c r="A66" s="12"/>
      <c r="B66" s="24"/>
      <c r="C66" s="24"/>
    </row>
    <row r="67" spans="1:3" ht="12.75">
      <c r="A67" s="12"/>
      <c r="B67" s="24"/>
      <c r="C67" s="24"/>
    </row>
  </sheetData>
  <sheetProtection sheet="1" objects="1" scenarios="1"/>
  <mergeCells count="26">
    <mergeCell ref="B52:C52"/>
    <mergeCell ref="C9:F9"/>
    <mergeCell ref="C17:F17"/>
    <mergeCell ref="A28:J28"/>
    <mergeCell ref="C13:F13"/>
    <mergeCell ref="H13:I13"/>
    <mergeCell ref="H15:I15"/>
    <mergeCell ref="C15:F15"/>
    <mergeCell ref="F52:G52"/>
    <mergeCell ref="B60:C60"/>
    <mergeCell ref="H17:I17"/>
    <mergeCell ref="B56:C56"/>
    <mergeCell ref="B57:C57"/>
    <mergeCell ref="B58:C58"/>
    <mergeCell ref="B59:C59"/>
    <mergeCell ref="D49:E49"/>
    <mergeCell ref="B53:C53"/>
    <mergeCell ref="B54:C54"/>
    <mergeCell ref="B55:C55"/>
    <mergeCell ref="F57:G57"/>
    <mergeCell ref="F58:G58"/>
    <mergeCell ref="F59:G59"/>
    <mergeCell ref="F53:G53"/>
    <mergeCell ref="F54:G54"/>
    <mergeCell ref="F55:G55"/>
    <mergeCell ref="F56:G56"/>
  </mergeCells>
  <printOptions/>
  <pageMargins left="0.7874015748031497" right="0.7874015748031497" top="1.1811023622047245" bottom="0.984251968503937" header="0.5905511811023623" footer="0.5118110236220472"/>
  <pageSetup horizontalDpi="600" verticalDpi="600" orientation="landscape" paperSize="9" r:id="rId1"/>
  <headerFooter alignWithMargins="0">
    <oddHeader>&amp;C&amp;"Arial,Fett"&amp;14&amp;A</oddHeader>
    <oddFooter>&amp;L&amp;8Dipl.-Ing. (FH) Edmund Dörrhöfer&amp;CSeite &amp;P von &amp;N Seiten&amp;R&amp;8&amp;F | &amp;A, &amp;D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Fahrzeugkalkulation</dc:title>
  <dc:subject>Kalkulation der wahren Werte und Kosten eines Kfz</dc:subject>
  <dc:creator>Dipl.-Ing. (FH) Edmund Dörrhöfer</dc:creator>
  <cp:keywords>Fahrzeug, Kalkulation</cp:keywords>
  <dc:description>Nur für den privaten Gebrauch!</dc:description>
  <cp:lastModifiedBy>Eddi</cp:lastModifiedBy>
  <cp:lastPrinted>2010-07-08T07:04:50Z</cp:lastPrinted>
  <dcterms:created xsi:type="dcterms:W3CDTF">2000-01-29T11:32:20Z</dcterms:created>
  <cp:category>Wirtschaft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